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S:\Economic Development\Tourism Development Corp\2020 Review Process\"/>
    </mc:Choice>
  </mc:AlternateContent>
  <xr:revisionPtr revIDLastSave="0" documentId="8_{11D43933-37AE-4965-B278-A993523383EB}" xr6:coauthVersionLast="45" xr6:coauthVersionMax="45" xr10:uidLastSave="{00000000-0000-0000-0000-000000000000}"/>
  <bookViews>
    <workbookView xWindow="-15750" yWindow="465" windowWidth="15255" windowHeight="18270" xr2:uid="{00000000-000D-0000-FFFF-FFFF00000000}"/>
  </bookViews>
  <sheets>
    <sheet name="Expenses" sheetId="1" r:id="rId1"/>
    <sheet name="Income" sheetId="2" r:id="rId2"/>
    <sheet name="Profit - Loss Summary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1" l="1"/>
  <c r="C32" i="1"/>
  <c r="F24" i="1"/>
  <c r="G24" i="1"/>
  <c r="B25" i="1"/>
  <c r="C25" i="1"/>
  <c r="F19" i="1"/>
  <c r="G19" i="1"/>
  <c r="B19" i="1"/>
  <c r="C19" i="1"/>
  <c r="F11" i="1"/>
  <c r="G11" i="1"/>
  <c r="B11" i="1"/>
  <c r="C11" i="1"/>
  <c r="G4" i="1" l="1"/>
  <c r="F4" i="1"/>
  <c r="E8" i="2"/>
  <c r="E9" i="2"/>
  <c r="E10" i="2"/>
  <c r="E15" i="2"/>
  <c r="E16" i="2"/>
  <c r="E17" i="2"/>
  <c r="E22" i="2"/>
  <c r="E23" i="2"/>
  <c r="E24" i="2"/>
  <c r="E29" i="2"/>
  <c r="E30" i="2"/>
  <c r="E31" i="2"/>
  <c r="E32" i="2"/>
  <c r="F8" i="2"/>
  <c r="F9" i="2"/>
  <c r="F10" i="2"/>
  <c r="F15" i="2"/>
  <c r="F16" i="2"/>
  <c r="F17" i="2"/>
  <c r="F22" i="2"/>
  <c r="F23" i="2"/>
  <c r="F24" i="2"/>
  <c r="F29" i="2"/>
  <c r="F30" i="2"/>
  <c r="F31" i="2"/>
  <c r="F32" i="2"/>
  <c r="F33" i="2" l="1"/>
  <c r="E25" i="2"/>
  <c r="E33" i="2"/>
  <c r="F25" i="2"/>
  <c r="F18" i="2"/>
  <c r="E18" i="2"/>
  <c r="E11" i="2"/>
  <c r="F11" i="2"/>
  <c r="B7" i="3"/>
  <c r="C7" i="3"/>
  <c r="E4" i="2" l="1"/>
  <c r="B6" i="3" s="1"/>
  <c r="F4" i="2"/>
  <c r="C6" i="3" s="1"/>
  <c r="C9" i="3" s="1"/>
  <c r="B9" i="3"/>
</calcChain>
</file>

<file path=xl/sharedStrings.xml><?xml version="1.0" encoding="utf-8"?>
<sst xmlns="http://schemas.openxmlformats.org/spreadsheetml/2006/main" count="117" uniqueCount="66">
  <si>
    <t>Expenses</t>
  </si>
  <si>
    <t>Room and hall fees</t>
  </si>
  <si>
    <t>Site staff</t>
  </si>
  <si>
    <t>Equipment</t>
  </si>
  <si>
    <t>Tables and chairs</t>
  </si>
  <si>
    <t>Estimated</t>
  </si>
  <si>
    <t>Actual</t>
  </si>
  <si>
    <t>Refreshments</t>
  </si>
  <si>
    <t>Food</t>
  </si>
  <si>
    <t>Drinks</t>
  </si>
  <si>
    <t>Linens</t>
  </si>
  <si>
    <t>Staff and gratuities</t>
  </si>
  <si>
    <t>Site</t>
  </si>
  <si>
    <t>Decorations</t>
  </si>
  <si>
    <t>Flowers</t>
  </si>
  <si>
    <t>Candles</t>
  </si>
  <si>
    <t>Lighting</t>
  </si>
  <si>
    <t>Balloons</t>
  </si>
  <si>
    <t>Paper supplies</t>
  </si>
  <si>
    <t>Performers</t>
  </si>
  <si>
    <t>Speakers</t>
  </si>
  <si>
    <t>Travel</t>
  </si>
  <si>
    <t>Hotel</t>
  </si>
  <si>
    <t>Program</t>
  </si>
  <si>
    <t>Publicity</t>
  </si>
  <si>
    <t>Graphics work</t>
  </si>
  <si>
    <t>Photocopying/Printing</t>
  </si>
  <si>
    <t>Postage</t>
  </si>
  <si>
    <t>Prizes</t>
  </si>
  <si>
    <t>Gifts</t>
  </si>
  <si>
    <t>Miscellaneous</t>
  </si>
  <si>
    <t>Telephone</t>
  </si>
  <si>
    <t>Transportation</t>
  </si>
  <si>
    <t>Stationery supplies</t>
  </si>
  <si>
    <t>Fax services</t>
  </si>
  <si>
    <t>Total Expenses</t>
  </si>
  <si>
    <t>Other</t>
  </si>
  <si>
    <t>Admissions</t>
  </si>
  <si>
    <t>Total income</t>
  </si>
  <si>
    <t>Total expenses</t>
  </si>
  <si>
    <t>Total profit (or loss)</t>
  </si>
  <si>
    <t>Income</t>
  </si>
  <si>
    <t>Profit - Loss Summary</t>
  </si>
  <si>
    <t>Children @</t>
  </si>
  <si>
    <t>Other @</t>
  </si>
  <si>
    <t>Covers @</t>
  </si>
  <si>
    <t>Half-pages @</t>
  </si>
  <si>
    <t>Quarter-pages @</t>
  </si>
  <si>
    <t>Large booths @</t>
  </si>
  <si>
    <t>Med. booths @</t>
  </si>
  <si>
    <t>Small booths @</t>
  </si>
  <si>
    <t>Items @</t>
  </si>
  <si>
    <t>Ribbons/Plaques/Trophies</t>
  </si>
  <si>
    <t>Ads in program</t>
  </si>
  <si>
    <t>Exhibitors/vendors</t>
  </si>
  <si>
    <t>Sale of items</t>
  </si>
  <si>
    <t>Event Budget for [Event Name]</t>
  </si>
  <si>
    <t>Adults @</t>
  </si>
  <si>
    <t>Total</t>
  </si>
  <si>
    <t>Type</t>
  </si>
  <si>
    <t>Estimated No.</t>
  </si>
  <si>
    <t>Actual No.</t>
  </si>
  <si>
    <t>Estimated Income</t>
  </si>
  <si>
    <t>Actual Income</t>
  </si>
  <si>
    <t>Price</t>
  </si>
  <si>
    <t xml:space="preserve">                                          Event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</si>
</sst>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);\(&quot;$&quot;#,##0.00\)"/>
    <numFmt numFmtId="165" formatCode="&quot;$&quot;#,##0.00_);[Red]\(&quot;$&quot;#,##0.00\)"/>
    <numFmt numFmtId="166" formatCode="&quot;$&quot;#,##0.00"/>
  </numFmts>
  <fonts count="30" x14ac:knownFonts="1">
    <font>
      <sz val="10"/>
      <name val="Arial"/>
    </font>
    <font>
      <sz val="8"/>
      <name val="Arial"/>
      <family val="2"/>
    </font>
    <font>
      <sz val="10"/>
      <name val="Arial"/>
      <family val="2"/>
      <scheme val="minor"/>
    </font>
    <font>
      <b/>
      <sz val="12"/>
      <name val="Arial"/>
      <family val="2"/>
      <scheme val="minor"/>
    </font>
    <font>
      <b/>
      <sz val="9"/>
      <name val="Arial"/>
      <family val="2"/>
      <scheme val="minor"/>
    </font>
    <font>
      <sz val="9"/>
      <color indexed="9"/>
      <name val="Arial"/>
      <family val="2"/>
      <scheme val="minor"/>
    </font>
    <font>
      <sz val="9"/>
      <name val="Arial"/>
      <family val="2"/>
      <scheme val="minor"/>
    </font>
    <font>
      <b/>
      <sz val="10"/>
      <name val="Arial"/>
      <family val="2"/>
      <scheme val="major"/>
    </font>
    <font>
      <b/>
      <sz val="9"/>
      <color theme="0"/>
      <name val="Arial"/>
      <family val="2"/>
      <scheme val="minor"/>
    </font>
    <font>
      <b/>
      <sz val="18"/>
      <color theme="0"/>
      <name val="Arial"/>
      <family val="2"/>
      <scheme val="major"/>
    </font>
    <font>
      <b/>
      <sz val="16"/>
      <color theme="4" tint="-0.249977111117893"/>
      <name val="Arial"/>
      <family val="2"/>
      <scheme val="major"/>
    </font>
    <font>
      <sz val="10"/>
      <color indexed="62"/>
      <name val="Arial"/>
      <family val="2"/>
      <scheme val="minor"/>
    </font>
    <font>
      <b/>
      <sz val="12"/>
      <color indexed="62"/>
      <name val="Arial"/>
      <family val="2"/>
      <scheme val="minor"/>
    </font>
    <font>
      <sz val="18"/>
      <color theme="0"/>
      <name val="Arial"/>
      <family val="2"/>
      <scheme val="major"/>
    </font>
    <font>
      <sz val="9"/>
      <color theme="0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0"/>
      <color indexed="9"/>
      <name val="Arial"/>
      <family val="2"/>
      <scheme val="minor"/>
    </font>
    <font>
      <b/>
      <sz val="16"/>
      <name val="Arial"/>
      <family val="2"/>
      <scheme val="minor"/>
    </font>
    <font>
      <b/>
      <sz val="12"/>
      <color indexed="9"/>
      <name val="Arial"/>
      <family val="2"/>
      <scheme val="minor"/>
    </font>
    <font>
      <sz val="11"/>
      <name val="Arial"/>
      <family val="2"/>
      <scheme val="minor"/>
    </font>
    <font>
      <sz val="12"/>
      <name val="Arial"/>
      <family val="2"/>
      <scheme val="minor"/>
    </font>
    <font>
      <b/>
      <sz val="14"/>
      <color theme="4" tint="-0.249977111117893"/>
      <name val="Arial"/>
      <family val="2"/>
      <scheme val="major"/>
    </font>
    <font>
      <sz val="10"/>
      <color theme="4" tint="-0.249977111117893"/>
      <name val="Arial"/>
      <family val="2"/>
      <scheme val="major"/>
    </font>
    <font>
      <b/>
      <sz val="12"/>
      <color indexed="9"/>
      <name val="Arial"/>
      <family val="2"/>
      <scheme val="major"/>
    </font>
    <font>
      <b/>
      <sz val="12"/>
      <color theme="0"/>
      <name val="Arial"/>
      <family val="2"/>
      <scheme val="minor"/>
    </font>
    <font>
      <sz val="14"/>
      <color theme="0"/>
      <name val="Arial"/>
      <family val="2"/>
      <scheme val="major"/>
    </font>
    <font>
      <b/>
      <sz val="10"/>
      <name val="Arial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  <scheme val="major"/>
    </font>
    <font>
      <b/>
      <sz val="10.5"/>
      <color theme="8"/>
      <name val="Arial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indexed="22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4" tint="-0.249977111117893"/>
        <bgColor indexed="22"/>
      </patternFill>
    </fill>
    <fill>
      <patternFill patternType="solid">
        <fgColor theme="8"/>
        <bgColor indexed="64"/>
      </patternFill>
    </fill>
    <fill>
      <patternFill patternType="solid">
        <fgColor theme="8"/>
        <bgColor indexed="22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7" fillId="0" borderId="0" xfId="0" applyFont="1" applyAlignment="1">
      <alignment horizontal="right"/>
    </xf>
    <xf numFmtId="0" fontId="6" fillId="0" borderId="0" xfId="0" applyNumberFormat="1" applyFont="1" applyFill="1" applyBorder="1" applyAlignment="1" applyProtection="1"/>
    <xf numFmtId="165" fontId="6" fillId="0" borderId="0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>
      <alignment horizontal="left"/>
    </xf>
    <xf numFmtId="165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Alignment="1" applyProtection="1"/>
    <xf numFmtId="0" fontId="6" fillId="0" borderId="0" xfId="0" applyFont="1" applyFill="1" applyAlignment="1" applyProtection="1">
      <alignment horizontal="right"/>
    </xf>
    <xf numFmtId="165" fontId="6" fillId="0" borderId="0" xfId="0" applyNumberFormat="1" applyFont="1" applyFill="1" applyAlignment="1" applyProtection="1">
      <alignment horizontal="right"/>
    </xf>
    <xf numFmtId="0" fontId="10" fillId="0" borderId="2" xfId="0" applyFont="1" applyBorder="1"/>
    <xf numFmtId="0" fontId="2" fillId="0" borderId="2" xfId="0" applyFont="1" applyBorder="1"/>
    <xf numFmtId="0" fontId="3" fillId="0" borderId="2" xfId="0" applyFont="1" applyBorder="1"/>
    <xf numFmtId="0" fontId="2" fillId="0" borderId="0" xfId="0" applyFont="1" applyBorder="1"/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right"/>
    </xf>
    <xf numFmtId="165" fontId="6" fillId="0" borderId="0" xfId="0" applyNumberFormat="1" applyFont="1" applyFill="1" applyBorder="1" applyAlignment="1" applyProtection="1"/>
    <xf numFmtId="0" fontId="11" fillId="0" borderId="2" xfId="0" applyFont="1" applyBorder="1"/>
    <xf numFmtId="0" fontId="12" fillId="0" borderId="2" xfId="0" applyFont="1" applyBorder="1"/>
    <xf numFmtId="0" fontId="14" fillId="3" borderId="3" xfId="0" applyNumberFormat="1" applyFont="1" applyFill="1" applyBorder="1" applyAlignment="1" applyProtection="1"/>
    <xf numFmtId="165" fontId="4" fillId="4" borderId="3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/>
    </xf>
    <xf numFmtId="165" fontId="6" fillId="0" borderId="0" xfId="0" applyNumberFormat="1" applyFont="1" applyFill="1" applyAlignment="1" applyProtection="1"/>
    <xf numFmtId="0" fontId="15" fillId="3" borderId="3" xfId="0" applyNumberFormat="1" applyFont="1" applyFill="1" applyBorder="1" applyAlignment="1" applyProtection="1"/>
    <xf numFmtId="0" fontId="16" fillId="5" borderId="5" xfId="0" applyNumberFormat="1" applyFont="1" applyFill="1" applyBorder="1" applyAlignment="1" applyProtection="1"/>
    <xf numFmtId="0" fontId="5" fillId="5" borderId="3" xfId="0" applyNumberFormat="1" applyFont="1" applyFill="1" applyBorder="1" applyAlignment="1" applyProtection="1"/>
    <xf numFmtId="0" fontId="5" fillId="5" borderId="6" xfId="0" applyNumberFormat="1" applyFont="1" applyFill="1" applyBorder="1" applyAlignment="1" applyProtection="1"/>
    <xf numFmtId="0" fontId="17" fillId="0" borderId="0" xfId="0" applyFont="1"/>
    <xf numFmtId="0" fontId="20" fillId="0" borderId="0" xfId="0" applyNumberFormat="1" applyFont="1" applyFill="1" applyBorder="1" applyAlignment="1" applyProtection="1"/>
    <xf numFmtId="0" fontId="18" fillId="3" borderId="4" xfId="0" applyNumberFormat="1" applyFont="1" applyFill="1" applyBorder="1" applyAlignment="1" applyProtection="1"/>
    <xf numFmtId="0" fontId="23" fillId="3" borderId="4" xfId="0" applyNumberFormat="1" applyFont="1" applyFill="1" applyBorder="1" applyAlignment="1" applyProtection="1">
      <alignment horizontal="right" vertical="center"/>
    </xf>
    <xf numFmtId="0" fontId="19" fillId="0" borderId="4" xfId="0" applyNumberFormat="1" applyFont="1" applyFill="1" applyBorder="1" applyAlignment="1" applyProtection="1"/>
    <xf numFmtId="165" fontId="19" fillId="0" borderId="4" xfId="0" applyNumberFormat="1" applyFont="1" applyFill="1" applyBorder="1" applyAlignment="1" applyProtection="1"/>
    <xf numFmtId="0" fontId="24" fillId="3" borderId="5" xfId="0" applyNumberFormat="1" applyFont="1" applyFill="1" applyBorder="1" applyAlignment="1" applyProtection="1">
      <alignment horizontal="center" wrapText="1"/>
    </xf>
    <xf numFmtId="165" fontId="24" fillId="3" borderId="3" xfId="0" applyNumberFormat="1" applyFont="1" applyFill="1" applyBorder="1" applyAlignment="1" applyProtection="1">
      <alignment vertical="center"/>
    </xf>
    <xf numFmtId="165" fontId="24" fillId="3" borderId="6" xfId="0" applyNumberFormat="1" applyFont="1" applyFill="1" applyBorder="1" applyAlignment="1" applyProtection="1">
      <alignment vertical="center"/>
    </xf>
    <xf numFmtId="0" fontId="8" fillId="7" borderId="3" xfId="0" applyNumberFormat="1" applyFont="1" applyFill="1" applyBorder="1" applyAlignment="1" applyProtection="1"/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5" fillId="7" borderId="3" xfId="0" applyNumberFormat="1" applyFont="1" applyFill="1" applyBorder="1" applyAlignment="1" applyProtection="1">
      <alignment vertical="center"/>
    </xf>
    <xf numFmtId="0" fontId="8" fillId="7" borderId="3" xfId="0" applyNumberFormat="1" applyFont="1" applyFill="1" applyBorder="1" applyAlignment="1" applyProtection="1">
      <alignment vertical="center"/>
    </xf>
    <xf numFmtId="0" fontId="2" fillId="0" borderId="1" xfId="0" applyFont="1" applyBorder="1" applyAlignment="1">
      <alignment vertical="center"/>
    </xf>
    <xf numFmtId="0" fontId="2" fillId="6" borderId="0" xfId="0" applyNumberFormat="1" applyFont="1" applyFill="1" applyBorder="1" applyAlignment="1" applyProtection="1">
      <alignment horizontal="left" vertical="center"/>
    </xf>
    <xf numFmtId="165" fontId="2" fillId="6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vertical="center"/>
    </xf>
    <xf numFmtId="165" fontId="2" fillId="0" borderId="0" xfId="0" applyNumberFormat="1" applyFont="1" applyFill="1" applyBorder="1" applyAlignment="1" applyProtection="1">
      <alignment horizontal="right" vertical="center"/>
    </xf>
    <xf numFmtId="166" fontId="6" fillId="0" borderId="0" xfId="0" applyNumberFormat="1" applyFont="1" applyFill="1" applyBorder="1" applyAlignment="1" applyProtection="1">
      <alignment horizontal="right" vertical="center"/>
    </xf>
    <xf numFmtId="165" fontId="6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165" fontId="2" fillId="0" borderId="0" xfId="0" applyNumberFormat="1" applyFont="1" applyFill="1" applyAlignment="1" applyProtection="1">
      <alignment horizontal="right" vertical="center"/>
    </xf>
    <xf numFmtId="166" fontId="2" fillId="0" borderId="0" xfId="0" applyNumberFormat="1" applyFont="1" applyFill="1" applyAlignment="1" applyProtection="1">
      <alignment horizontal="right" vertical="center"/>
    </xf>
    <xf numFmtId="0" fontId="6" fillId="0" borderId="0" xfId="0" applyFont="1" applyAlignment="1">
      <alignment vertical="center"/>
    </xf>
    <xf numFmtId="0" fontId="2" fillId="6" borderId="0" xfId="0" applyNumberFormat="1" applyFont="1" applyFill="1" applyBorder="1" applyAlignment="1" applyProtection="1">
      <alignment vertical="center"/>
    </xf>
    <xf numFmtId="166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7" fillId="0" borderId="0" xfId="0" applyFont="1" applyAlignment="1">
      <alignment horizontal="right" vertical="center"/>
    </xf>
    <xf numFmtId="165" fontId="26" fillId="4" borderId="3" xfId="0" applyNumberFormat="1" applyFont="1" applyFill="1" applyBorder="1" applyAlignment="1" applyProtection="1">
      <alignment horizontal="right" vertical="center"/>
    </xf>
    <xf numFmtId="164" fontId="2" fillId="0" borderId="0" xfId="0" applyNumberFormat="1" applyFont="1" applyFill="1" applyBorder="1" applyAlignment="1" applyProtection="1">
      <alignment horizontal="right" vertical="center"/>
    </xf>
    <xf numFmtId="164" fontId="27" fillId="0" borderId="0" xfId="0" applyNumberFormat="1" applyFont="1" applyAlignment="1">
      <alignment vertical="center"/>
    </xf>
    <xf numFmtId="166" fontId="27" fillId="0" borderId="0" xfId="0" applyNumberFormat="1" applyFont="1" applyAlignment="1">
      <alignment vertical="center"/>
    </xf>
    <xf numFmtId="0" fontId="29" fillId="0" borderId="2" xfId="0" applyFont="1" applyBorder="1" applyAlignment="1">
      <alignment vertical="center"/>
    </xf>
    <xf numFmtId="0" fontId="28" fillId="6" borderId="0" xfId="0" applyFont="1" applyFill="1" applyAlignment="1">
      <alignment horizontal="left" vertical="center"/>
    </xf>
    <xf numFmtId="0" fontId="25" fillId="6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2" fillId="0" borderId="2" xfId="0" applyFont="1" applyBorder="1" applyAlignment="1">
      <alignment vertical="center"/>
    </xf>
  </cellXfs>
  <cellStyles count="1">
    <cellStyle name="Normal" xfId="0" builtinId="0"/>
  </cellStyles>
  <dxfs count="1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solid">
          <fgColor indexed="64"/>
          <bgColor theme="8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</font>
      <numFmt numFmtId="166" formatCode="&quot;$&quot;#,##0.00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Arial"/>
      </font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solid">
          <fgColor indexed="64"/>
          <bgColor theme="8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Arial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solid">
          <fgColor indexed="64"/>
          <bgColor theme="8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5" formatCode="&quot;$&quot;#,##0.00_);[Red]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solid">
          <fgColor indexed="64"/>
          <bgColor theme="8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minor"/>
      </font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minor"/>
      </font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minor"/>
      </font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solid">
          <fgColor indexed="64"/>
          <bgColor theme="8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minor"/>
      </font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solid">
          <fgColor indexed="64"/>
          <bgColor theme="8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minor"/>
      </font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minor"/>
      </font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solid">
          <fgColor indexed="64"/>
          <bgColor theme="8"/>
        </patternFill>
      </fill>
      <alignment horizontal="left" vertical="center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599109131403128"/>
          <c:y val="8.4690688445847678E-2"/>
          <c:w val="0.52115812917594617"/>
          <c:h val="0.781760201038593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'Profit - Loss Summary'!$A$6</c:f>
              <c:strCache>
                <c:ptCount val="1"/>
                <c:pt idx="0">
                  <c:v>Total income</c:v>
                </c:pt>
              </c:strCache>
            </c:strRef>
          </c:tx>
          <c:invertIfNegative val="0"/>
          <c:cat>
            <c:strRef>
              <c:f>'Profit - Loss Summary'!$B$5:$C$5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'Profit - Loss Summary'!$B$6:$C$6</c:f>
              <c:numCache>
                <c:formatCode>"$"#,##0.00_);[Red]\("$"#,##0.00\)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4D-4E87-B06D-9B2CE1D49102}"/>
            </c:ext>
          </c:extLst>
        </c:ser>
        <c:ser>
          <c:idx val="1"/>
          <c:order val="1"/>
          <c:tx>
            <c:strRef>
              <c:f>'Profit - Loss Summary'!$A$7</c:f>
              <c:strCache>
                <c:ptCount val="1"/>
                <c:pt idx="0">
                  <c:v>Total expenses</c:v>
                </c:pt>
              </c:strCache>
            </c:strRef>
          </c:tx>
          <c:invertIfNegative val="0"/>
          <c:cat>
            <c:strRef>
              <c:f>'Profit - Loss Summary'!$B$5:$C$5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'Profit - Loss Summary'!$B$7:$C$7</c:f>
              <c:numCache>
                <c:formatCode>"$"#,##0.00_);[Red]\("$"#,##0.00\)</c:formatCode>
                <c:ptCount val="2"/>
                <c:pt idx="0">
                  <c:v>700</c:v>
                </c:pt>
                <c:pt idx="1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4D-4E87-B06D-9B2CE1D49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253184"/>
        <c:axId val="70263168"/>
      </c:barChart>
      <c:catAx>
        <c:axId val="7025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70263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263168"/>
        <c:scaling>
          <c:orientation val="minMax"/>
        </c:scaling>
        <c:delete val="0"/>
        <c:axPos val="l"/>
        <c:majorGridlines/>
        <c:numFmt formatCode="&quot;$&quot;#,##0.00_);[Red]\(&quot;$&quot;#,##0.00\)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70253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1648106904232"/>
          <c:y val="0.40716677137426782"/>
          <c:w val="0.24053452115812921"/>
          <c:h val="0.14006536935274796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0033" r="0.750000000000000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2</xdr:row>
      <xdr:rowOff>180975</xdr:rowOff>
    </xdr:from>
    <xdr:to>
      <xdr:col>7</xdr:col>
      <xdr:colOff>0</xdr:colOff>
      <xdr:row>19</xdr:row>
      <xdr:rowOff>38100</xdr:rowOff>
    </xdr:to>
    <xdr:graphicFrame macro="">
      <xdr:nvGraphicFramePr>
        <xdr:cNvPr id="3073" name="Chart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C11" totalsRowCount="1" headerRowDxfId="118" dataDxfId="117" totalsRowDxfId="116">
  <autoFilter ref="A6:C10" xr:uid="{00000000-0009-0000-0100-000001000000}"/>
  <tableColumns count="3">
    <tableColumn id="1" xr3:uid="{00000000-0010-0000-0000-000001000000}" name="Site" totalsRowLabel="Total" dataDxfId="115" totalsRowDxfId="114"/>
    <tableColumn id="2" xr3:uid="{00000000-0010-0000-0000-000002000000}" name="Estimated" totalsRowFunction="sum" dataDxfId="113" totalsRowDxfId="112"/>
    <tableColumn id="3" xr3:uid="{00000000-0010-0000-0000-000003000000}" name="Actual" totalsRowFunction="count" dataDxfId="111" totalsRowDxfId="110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able11" displayName="Table11" ref="A21:F25" totalsRowCount="1" headerRowDxfId="27" dataDxfId="26">
  <autoFilter ref="A21:F24" xr:uid="{00000000-0009-0000-0100-00000B000000}"/>
  <tableColumns count="6">
    <tableColumn id="1" xr3:uid="{00000000-0010-0000-0900-000001000000}" name="Estimated No." totalsRowLabel="Total" dataDxfId="25" totalsRowDxfId="24"/>
    <tableColumn id="2" xr3:uid="{00000000-0010-0000-0900-000002000000}" name="Actual No." dataDxfId="23" totalsRowDxfId="22"/>
    <tableColumn id="3" xr3:uid="{00000000-0010-0000-0900-000003000000}" name="Type" dataDxfId="21" totalsRowDxfId="20"/>
    <tableColumn id="4" xr3:uid="{00000000-0010-0000-0900-000004000000}" name="Price" dataDxfId="19" totalsRowDxfId="18"/>
    <tableColumn id="5" xr3:uid="{00000000-0010-0000-0900-000005000000}" name="Estimated Income" totalsRowFunction="sum" dataDxfId="17" totalsRowDxfId="16">
      <calculatedColumnFormula>A22*D22</calculatedColumnFormula>
    </tableColumn>
    <tableColumn id="6" xr3:uid="{00000000-0010-0000-0900-000006000000}" name="Actual Income" totalsRowFunction="sum" dataDxfId="15" totalsRowDxfId="14">
      <calculatedColumnFormula>B22*D22</calculatedColumnFormula>
    </tableColumn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Table12" displayName="Table12" ref="A28:F33" totalsRowCount="1" headerRowDxfId="13" dataDxfId="12">
  <autoFilter ref="A28:F32" xr:uid="{00000000-0009-0000-0100-00000C000000}"/>
  <tableColumns count="6">
    <tableColumn id="1" xr3:uid="{00000000-0010-0000-0A00-000001000000}" name="Estimated No." totalsRowLabel="Total" dataDxfId="11" totalsRowDxfId="10"/>
    <tableColumn id="2" xr3:uid="{00000000-0010-0000-0A00-000002000000}" name="Actual No." dataDxfId="9" totalsRowDxfId="8"/>
    <tableColumn id="3" xr3:uid="{00000000-0010-0000-0A00-000003000000}" name="Type" dataDxfId="7" totalsRowDxfId="6"/>
    <tableColumn id="4" xr3:uid="{00000000-0010-0000-0A00-000004000000}" name="Price" dataDxfId="5" totalsRowDxfId="4"/>
    <tableColumn id="5" xr3:uid="{00000000-0010-0000-0A00-000005000000}" name="Estimated Income" totalsRowFunction="sum" dataDxfId="3" totalsRowDxfId="2">
      <calculatedColumnFormula>A29*D29</calculatedColumnFormula>
    </tableColumn>
    <tableColumn id="6" xr3:uid="{00000000-0010-0000-0A00-000006000000}" name="Actual Income" totalsRowFunction="sum" dataDxfId="1" totalsRowDxfId="0">
      <calculatedColumnFormula>B29*D29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E6:G11" totalsRowCount="1" headerRowDxfId="109" dataDxfId="108" totalsRowDxfId="107">
  <autoFilter ref="E6:G10" xr:uid="{00000000-0009-0000-0100-000003000000}"/>
  <tableColumns count="3">
    <tableColumn id="1" xr3:uid="{00000000-0010-0000-0100-000001000000}" name="Refreshments" totalsRowLabel="Total" dataDxfId="106" totalsRowDxfId="105"/>
    <tableColumn id="2" xr3:uid="{00000000-0010-0000-0100-000002000000}" name="Estimated" totalsRowFunction="sum" dataDxfId="104" totalsRowDxfId="103"/>
    <tableColumn id="3" xr3:uid="{00000000-0010-0000-0100-000003000000}" name="Actual" totalsRowFunction="count" dataDxfId="102" totalsRowDxfId="10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A13:C19" totalsRowCount="1" headerRowDxfId="100" dataDxfId="99" totalsRowDxfId="98">
  <autoFilter ref="A13:C18" xr:uid="{00000000-0009-0000-0100-000004000000}"/>
  <tableColumns count="3">
    <tableColumn id="1" xr3:uid="{00000000-0010-0000-0200-000001000000}" name="Decorations" totalsRowLabel="Total" dataDxfId="97" totalsRowDxfId="96"/>
    <tableColumn id="2" xr3:uid="{00000000-0010-0000-0200-000002000000}" name="Estimated" totalsRowFunction="sum" dataDxfId="95" totalsRowDxfId="94"/>
    <tableColumn id="3" xr3:uid="{00000000-0010-0000-0200-000003000000}" name="Actual" totalsRowFunction="sum" dataDxfId="93" totalsRowDxfId="92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5" displayName="Table5" ref="E13:G19" totalsRowCount="1" headerRowDxfId="91" dataDxfId="90" totalsRowDxfId="89">
  <autoFilter ref="E13:G18" xr:uid="{00000000-0009-0000-0100-000005000000}"/>
  <tableColumns count="3">
    <tableColumn id="1" xr3:uid="{00000000-0010-0000-0300-000001000000}" name="Program" totalsRowLabel="Total" dataDxfId="88" totalsRowDxfId="87"/>
    <tableColumn id="2" xr3:uid="{00000000-0010-0000-0300-000002000000}" name="Estimated" totalsRowFunction="sum" dataDxfId="86" totalsRowDxfId="85"/>
    <tableColumn id="3" xr3:uid="{00000000-0010-0000-0300-000003000000}" name="Actual" totalsRowFunction="count" dataDxfId="84" totalsRowDxfId="83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6" displayName="Table6" ref="A21:C25" totalsRowCount="1" headerRowDxfId="82" dataDxfId="81" totalsRowDxfId="80">
  <autoFilter ref="A21:C24" xr:uid="{00000000-0009-0000-0100-000006000000}"/>
  <tableColumns count="3">
    <tableColumn id="1" xr3:uid="{00000000-0010-0000-0400-000001000000}" name="Publicity" totalsRowLabel="Total" dataDxfId="79" totalsRowDxfId="78"/>
    <tableColumn id="2" xr3:uid="{00000000-0010-0000-0400-000002000000}" name="Estimated" totalsRowFunction="sum" dataDxfId="77" totalsRowDxfId="76"/>
    <tableColumn id="3" xr3:uid="{00000000-0010-0000-0400-000003000000}" name="Actual" totalsRowFunction="count" dataDxfId="75" totalsRowDxfId="74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e7" displayName="Table7" ref="E21:G24" totalsRowCount="1" headerRowDxfId="73" dataDxfId="72" totalsRowDxfId="71">
  <autoFilter ref="E21:G23" xr:uid="{00000000-0009-0000-0100-000007000000}"/>
  <tableColumns count="3">
    <tableColumn id="1" xr3:uid="{00000000-0010-0000-0500-000001000000}" name="Prizes" totalsRowLabel="Total" dataDxfId="70" totalsRowDxfId="69"/>
    <tableColumn id="2" xr3:uid="{00000000-0010-0000-0500-000002000000}" name="Estimated" totalsRowFunction="sum" dataDxfId="68" totalsRowDxfId="67"/>
    <tableColumn id="3" xr3:uid="{00000000-0010-0000-0500-000003000000}" name="Actual" totalsRowFunction="count" dataDxfId="66" totalsRowDxfId="65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8" displayName="Table8" ref="A27:C32" totalsRowCount="1" headerRowDxfId="64" dataDxfId="63" totalsRowDxfId="62">
  <autoFilter ref="A27:C31" xr:uid="{00000000-0009-0000-0100-000008000000}"/>
  <tableColumns count="3">
    <tableColumn id="1" xr3:uid="{00000000-0010-0000-0600-000001000000}" name="Miscellaneous" totalsRowLabel="Total" dataDxfId="61" totalsRowDxfId="60"/>
    <tableColumn id="2" xr3:uid="{00000000-0010-0000-0600-000002000000}" name="Estimated" totalsRowFunction="sum" dataDxfId="59" totalsRowDxfId="58"/>
    <tableColumn id="3" xr3:uid="{00000000-0010-0000-0600-000003000000}" name="Actual" totalsRowFunction="count" dataDxfId="57" totalsRowDxfId="56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le9" displayName="Table9" ref="A7:F11" totalsRowCount="1" headerRowDxfId="55" dataDxfId="54">
  <autoFilter ref="A7:F10" xr:uid="{00000000-0009-0000-0100-000009000000}"/>
  <tableColumns count="6">
    <tableColumn id="1" xr3:uid="{00000000-0010-0000-0700-000001000000}" name="Estimated No." totalsRowLabel="Total" dataDxfId="53" totalsRowDxfId="52"/>
    <tableColumn id="2" xr3:uid="{00000000-0010-0000-0700-000002000000}" name="Actual No." dataDxfId="51" totalsRowDxfId="50"/>
    <tableColumn id="3" xr3:uid="{00000000-0010-0000-0700-000003000000}" name="Type" dataDxfId="49" totalsRowDxfId="48"/>
    <tableColumn id="4" xr3:uid="{00000000-0010-0000-0700-000004000000}" name="Price" dataDxfId="47" totalsRowDxfId="46"/>
    <tableColumn id="6" xr3:uid="{00000000-0010-0000-0700-000006000000}" name="Estimated Income" totalsRowFunction="sum" dataDxfId="45" totalsRowDxfId="44">
      <calculatedColumnFormula>A8*D8</calculatedColumnFormula>
    </tableColumn>
    <tableColumn id="7" xr3:uid="{00000000-0010-0000-0700-000007000000}" name="Actual Income" totalsRowFunction="sum" dataDxfId="43" totalsRowDxfId="42">
      <calculatedColumnFormula>B8*D8</calculatedColumnFormula>
    </tableColumn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Table10" displayName="Table10" ref="A14:F18" totalsRowCount="1" headerRowDxfId="41" dataDxfId="40">
  <autoFilter ref="A14:F17" xr:uid="{00000000-0009-0000-0100-00000A000000}"/>
  <tableColumns count="6">
    <tableColumn id="1" xr3:uid="{00000000-0010-0000-0800-000001000000}" name="Estimated No." totalsRowLabel="Total" dataDxfId="39" totalsRowDxfId="38"/>
    <tableColumn id="2" xr3:uid="{00000000-0010-0000-0800-000002000000}" name="Actual No." dataDxfId="37" totalsRowDxfId="36"/>
    <tableColumn id="3" xr3:uid="{00000000-0010-0000-0800-000003000000}" name="Type" dataDxfId="35" totalsRowDxfId="34"/>
    <tableColumn id="4" xr3:uid="{00000000-0010-0000-0800-000004000000}" name="Price" dataDxfId="33" totalsRowDxfId="32"/>
    <tableColumn id="5" xr3:uid="{00000000-0010-0000-0800-000005000000}" name="Estimated Income" totalsRowFunction="sum" dataDxfId="31" totalsRowDxfId="30">
      <calculatedColumnFormula>A15*D15</calculatedColumnFormula>
    </tableColumn>
    <tableColumn id="6" xr3:uid="{00000000-0010-0000-0800-000006000000}" name="Actual Income" totalsRowFunction="sum" dataDxfId="29" totalsRowDxfId="28">
      <calculatedColumnFormula>B15*D15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A1:G38"/>
  <sheetViews>
    <sheetView showGridLines="0" tabSelected="1" zoomScale="110" zoomScaleNormal="110" workbookViewId="0">
      <selection activeCell="C28" sqref="C28"/>
    </sheetView>
  </sheetViews>
  <sheetFormatPr defaultRowHeight="12.75" x14ac:dyDescent="0.2"/>
  <cols>
    <col min="1" max="1" width="26.85546875" style="1" customWidth="1"/>
    <col min="2" max="2" width="25.42578125" style="1" customWidth="1"/>
    <col min="3" max="3" width="27" style="1" customWidth="1"/>
    <col min="4" max="4" width="3.42578125" style="1" customWidth="1"/>
    <col min="5" max="5" width="31.85546875" style="1" customWidth="1"/>
    <col min="6" max="6" width="25.5703125" style="1" customWidth="1"/>
    <col min="7" max="7" width="21" style="1" customWidth="1"/>
    <col min="8" max="16384" width="9.140625" style="1"/>
  </cols>
  <sheetData>
    <row r="1" spans="1:7" ht="30.75" customHeight="1" x14ac:dyDescent="0.2">
      <c r="A1" s="61" t="s">
        <v>65</v>
      </c>
      <c r="B1" s="62"/>
      <c r="C1" s="62"/>
      <c r="D1" s="62"/>
      <c r="E1" s="62"/>
      <c r="F1" s="62"/>
      <c r="G1" s="62"/>
    </row>
    <row r="2" spans="1:7" ht="22.5" customHeight="1" thickBot="1" x14ac:dyDescent="0.3">
      <c r="A2" s="60" t="s">
        <v>0</v>
      </c>
      <c r="B2" s="37"/>
      <c r="C2" s="37"/>
      <c r="D2" s="12"/>
      <c r="E2" s="11"/>
      <c r="F2" s="11"/>
      <c r="G2" s="12"/>
    </row>
    <row r="3" spans="1:7" ht="13.5" thickTop="1" x14ac:dyDescent="0.2">
      <c r="A3" s="38"/>
      <c r="B3" s="38"/>
      <c r="C3" s="38"/>
      <c r="E3" s="38"/>
      <c r="F3" s="55" t="s">
        <v>5</v>
      </c>
      <c r="G3" s="55" t="s">
        <v>6</v>
      </c>
    </row>
    <row r="4" spans="1:7" ht="18" customHeight="1" x14ac:dyDescent="0.2">
      <c r="A4" s="39" t="s">
        <v>35</v>
      </c>
      <c r="B4" s="40"/>
      <c r="C4" s="40"/>
      <c r="D4" s="36"/>
      <c r="E4" s="40"/>
      <c r="F4" s="56">
        <f>SUM(B11,B19,B25,B32,F11,F19,F24)</f>
        <v>700</v>
      </c>
      <c r="G4" s="56">
        <f>SUM(C11,C19,C25,C32,G11,G19,G24)</f>
        <v>300</v>
      </c>
    </row>
    <row r="5" spans="1:7" x14ac:dyDescent="0.2">
      <c r="A5" s="41"/>
      <c r="B5" s="41"/>
      <c r="C5" s="41"/>
      <c r="D5" s="13"/>
      <c r="E5" s="41"/>
      <c r="F5" s="41"/>
      <c r="G5" s="41"/>
    </row>
    <row r="6" spans="1:7" ht="20.25" customHeight="1" x14ac:dyDescent="0.2">
      <c r="A6" s="42" t="s">
        <v>12</v>
      </c>
      <c r="B6" s="43" t="s">
        <v>5</v>
      </c>
      <c r="C6" s="43" t="s">
        <v>6</v>
      </c>
      <c r="E6" s="52" t="s">
        <v>7</v>
      </c>
      <c r="F6" s="43" t="s">
        <v>5</v>
      </c>
      <c r="G6" s="43" t="s">
        <v>6</v>
      </c>
    </row>
    <row r="7" spans="1:7" ht="19.5" customHeight="1" x14ac:dyDescent="0.2">
      <c r="A7" s="44" t="s">
        <v>1</v>
      </c>
      <c r="B7" s="45">
        <v>500</v>
      </c>
      <c r="C7" s="46"/>
      <c r="E7" s="44" t="s">
        <v>8</v>
      </c>
      <c r="F7" s="47"/>
      <c r="G7" s="46"/>
    </row>
    <row r="8" spans="1:7" ht="19.5" customHeight="1" x14ac:dyDescent="0.2">
      <c r="A8" s="44" t="s">
        <v>2</v>
      </c>
      <c r="B8" s="47"/>
      <c r="C8" s="46"/>
      <c r="E8" s="44" t="s">
        <v>9</v>
      </c>
      <c r="F8" s="47"/>
      <c r="G8" s="46"/>
    </row>
    <row r="9" spans="1:7" ht="18.75" customHeight="1" x14ac:dyDescent="0.2">
      <c r="A9" s="44" t="s">
        <v>3</v>
      </c>
      <c r="B9" s="47"/>
      <c r="C9" s="46"/>
      <c r="E9" s="44" t="s">
        <v>10</v>
      </c>
      <c r="F9" s="47"/>
      <c r="G9" s="46"/>
    </row>
    <row r="10" spans="1:7" ht="19.5" customHeight="1" x14ac:dyDescent="0.2">
      <c r="A10" s="44" t="s">
        <v>4</v>
      </c>
      <c r="B10" s="47"/>
      <c r="C10" s="46"/>
      <c r="E10" s="44" t="s">
        <v>11</v>
      </c>
      <c r="F10" s="47"/>
      <c r="G10" s="46"/>
    </row>
    <row r="11" spans="1:7" ht="19.5" customHeight="1" x14ac:dyDescent="0.2">
      <c r="A11" s="48" t="s">
        <v>58</v>
      </c>
      <c r="B11" s="49">
        <f>SUBTOTAL(109,Table1[Estimated])</f>
        <v>500</v>
      </c>
      <c r="C11" s="50">
        <f>SUBTOTAL(103,Table1[Actual])</f>
        <v>0</v>
      </c>
      <c r="E11" s="48" t="s">
        <v>58</v>
      </c>
      <c r="F11" s="49">
        <f>SUBTOTAL(109,Table3[Estimated])</f>
        <v>0</v>
      </c>
      <c r="G11" s="50">
        <f>SUBTOTAL(103,Table3[Actual])</f>
        <v>0</v>
      </c>
    </row>
    <row r="12" spans="1:7" x14ac:dyDescent="0.2">
      <c r="A12" s="51"/>
      <c r="B12" s="51"/>
      <c r="C12" s="51"/>
      <c r="E12" s="38"/>
      <c r="F12" s="38"/>
      <c r="G12" s="38"/>
    </row>
    <row r="13" spans="1:7" ht="20.25" customHeight="1" x14ac:dyDescent="0.2">
      <c r="A13" s="52" t="s">
        <v>13</v>
      </c>
      <c r="B13" s="43" t="s">
        <v>5</v>
      </c>
      <c r="C13" s="43" t="s">
        <v>6</v>
      </c>
      <c r="E13" s="52" t="s">
        <v>23</v>
      </c>
      <c r="F13" s="43" t="s">
        <v>5</v>
      </c>
      <c r="G13" s="43" t="s">
        <v>6</v>
      </c>
    </row>
    <row r="14" spans="1:7" ht="24.75" customHeight="1" x14ac:dyDescent="0.2">
      <c r="A14" s="44" t="s">
        <v>14</v>
      </c>
      <c r="B14" s="45">
        <v>200</v>
      </c>
      <c r="C14" s="45">
        <v>300</v>
      </c>
      <c r="E14" s="44" t="s">
        <v>19</v>
      </c>
      <c r="F14" s="45"/>
      <c r="G14" s="53"/>
    </row>
    <row r="15" spans="1:7" ht="19.5" customHeight="1" x14ac:dyDescent="0.2">
      <c r="A15" s="44" t="s">
        <v>15</v>
      </c>
      <c r="B15" s="45"/>
      <c r="C15" s="45"/>
      <c r="E15" s="44" t="s">
        <v>20</v>
      </c>
      <c r="F15" s="45"/>
      <c r="G15" s="53"/>
    </row>
    <row r="16" spans="1:7" ht="20.25" customHeight="1" x14ac:dyDescent="0.2">
      <c r="A16" s="44" t="s">
        <v>16</v>
      </c>
      <c r="B16" s="45"/>
      <c r="C16" s="45"/>
      <c r="E16" s="44" t="s">
        <v>21</v>
      </c>
      <c r="F16" s="45"/>
      <c r="G16" s="53"/>
    </row>
    <row r="17" spans="1:7" ht="18.75" customHeight="1" x14ac:dyDescent="0.2">
      <c r="A17" s="44" t="s">
        <v>17</v>
      </c>
      <c r="B17" s="45"/>
      <c r="C17" s="45"/>
      <c r="E17" s="44" t="s">
        <v>22</v>
      </c>
      <c r="F17" s="45"/>
      <c r="G17" s="53"/>
    </row>
    <row r="18" spans="1:7" ht="20.25" customHeight="1" x14ac:dyDescent="0.2">
      <c r="A18" s="44" t="s">
        <v>18</v>
      </c>
      <c r="B18" s="45"/>
      <c r="C18" s="45"/>
      <c r="E18" s="44" t="s">
        <v>36</v>
      </c>
      <c r="F18" s="45"/>
      <c r="G18" s="53"/>
    </row>
    <row r="19" spans="1:7" ht="19.5" customHeight="1" x14ac:dyDescent="0.2">
      <c r="A19" s="48" t="s">
        <v>58</v>
      </c>
      <c r="B19" s="49">
        <f>SUBTOTAL(109,Table4[Estimated])</f>
        <v>200</v>
      </c>
      <c r="C19" s="49">
        <f>SUBTOTAL(109,Table4[Actual])</f>
        <v>300</v>
      </c>
      <c r="E19" s="48" t="s">
        <v>58</v>
      </c>
      <c r="F19" s="49">
        <f>SUBTOTAL(109,Table5[Estimated])</f>
        <v>0</v>
      </c>
      <c r="G19" s="50">
        <f>SUBTOTAL(103,Table5[Actual])</f>
        <v>0</v>
      </c>
    </row>
    <row r="20" spans="1:7" x14ac:dyDescent="0.2">
      <c r="A20" s="51"/>
      <c r="B20" s="51"/>
      <c r="C20" s="51"/>
      <c r="E20" s="38"/>
      <c r="F20" s="38"/>
      <c r="G20" s="38"/>
    </row>
    <row r="21" spans="1:7" ht="20.25" customHeight="1" x14ac:dyDescent="0.2">
      <c r="A21" s="52" t="s">
        <v>24</v>
      </c>
      <c r="B21" s="43" t="s">
        <v>5</v>
      </c>
      <c r="C21" s="43" t="s">
        <v>6</v>
      </c>
      <c r="E21" s="52" t="s">
        <v>28</v>
      </c>
      <c r="F21" s="43" t="s">
        <v>5</v>
      </c>
      <c r="G21" s="43" t="s">
        <v>6</v>
      </c>
    </row>
    <row r="22" spans="1:7" ht="19.5" customHeight="1" x14ac:dyDescent="0.2">
      <c r="A22" s="44" t="s">
        <v>25</v>
      </c>
      <c r="B22" s="45"/>
      <c r="C22" s="53"/>
      <c r="E22" s="44" t="s">
        <v>52</v>
      </c>
      <c r="F22" s="45"/>
      <c r="G22" s="53"/>
    </row>
    <row r="23" spans="1:7" ht="19.5" customHeight="1" x14ac:dyDescent="0.2">
      <c r="A23" s="44" t="s">
        <v>26</v>
      </c>
      <c r="B23" s="45"/>
      <c r="C23" s="53"/>
      <c r="E23" s="44" t="s">
        <v>29</v>
      </c>
      <c r="F23" s="57"/>
      <c r="G23" s="53"/>
    </row>
    <row r="24" spans="1:7" ht="20.25" customHeight="1" x14ac:dyDescent="0.2">
      <c r="A24" s="44" t="s">
        <v>27</v>
      </c>
      <c r="B24" s="45"/>
      <c r="C24" s="53"/>
      <c r="E24" s="48" t="s">
        <v>58</v>
      </c>
      <c r="F24" s="58">
        <f>SUBTOTAL(109,Table7[Estimated])</f>
        <v>0</v>
      </c>
      <c r="G24" s="59">
        <f>SUBTOTAL(103,Table7[Actual])</f>
        <v>0</v>
      </c>
    </row>
    <row r="25" spans="1:7" ht="18.75" customHeight="1" x14ac:dyDescent="0.2">
      <c r="A25" s="48" t="s">
        <v>58</v>
      </c>
      <c r="B25" s="49">
        <f>SUBTOTAL(109,Table6[Estimated])</f>
        <v>0</v>
      </c>
      <c r="C25" s="50">
        <f>SUBTOTAL(103,Table6[Actual])</f>
        <v>0</v>
      </c>
    </row>
    <row r="26" spans="1:7" x14ac:dyDescent="0.2">
      <c r="A26" s="51"/>
      <c r="B26" s="51"/>
      <c r="C26" s="51"/>
    </row>
    <row r="27" spans="1:7" ht="19.5" customHeight="1" x14ac:dyDescent="0.2">
      <c r="A27" s="52" t="s">
        <v>30</v>
      </c>
      <c r="B27" s="43" t="s">
        <v>5</v>
      </c>
      <c r="C27" s="43" t="s">
        <v>6</v>
      </c>
    </row>
    <row r="28" spans="1:7" ht="19.5" customHeight="1" x14ac:dyDescent="0.2">
      <c r="A28" s="44" t="s">
        <v>31</v>
      </c>
      <c r="B28" s="45"/>
      <c r="C28" s="53"/>
    </row>
    <row r="29" spans="1:7" ht="18.75" customHeight="1" x14ac:dyDescent="0.2">
      <c r="A29" s="44" t="s">
        <v>32</v>
      </c>
      <c r="B29" s="45"/>
      <c r="C29" s="53"/>
    </row>
    <row r="30" spans="1:7" ht="18.75" customHeight="1" x14ac:dyDescent="0.2">
      <c r="A30" s="44" t="s">
        <v>33</v>
      </c>
      <c r="B30" s="45"/>
      <c r="C30" s="53"/>
    </row>
    <row r="31" spans="1:7" s="13" customFormat="1" ht="19.5" customHeight="1" x14ac:dyDescent="0.2">
      <c r="A31" s="44" t="s">
        <v>34</v>
      </c>
      <c r="B31" s="45"/>
      <c r="C31" s="53"/>
    </row>
    <row r="32" spans="1:7" s="13" customFormat="1" ht="18.75" customHeight="1" x14ac:dyDescent="0.2">
      <c r="A32" s="54" t="s">
        <v>58</v>
      </c>
      <c r="B32" s="45">
        <f>SUBTOTAL(109,Table8[Estimated])</f>
        <v>0</v>
      </c>
      <c r="C32" s="53">
        <f>SUBTOTAL(103,Table8[Actual])</f>
        <v>0</v>
      </c>
    </row>
    <row r="33" s="13" customFormat="1" x14ac:dyDescent="0.2"/>
    <row r="34" s="13" customFormat="1" x14ac:dyDescent="0.2"/>
    <row r="35" s="13" customFormat="1" x14ac:dyDescent="0.2"/>
    <row r="36" s="13" customFormat="1" x14ac:dyDescent="0.2"/>
    <row r="37" s="13" customFormat="1" x14ac:dyDescent="0.2"/>
    <row r="38" s="13" customFormat="1" x14ac:dyDescent="0.2"/>
  </sheetData>
  <mergeCells count="1">
    <mergeCell ref="A1:G1"/>
  </mergeCells>
  <phoneticPr fontId="1" type="noConversion"/>
  <printOptions horizontalCentered="1"/>
  <pageMargins left="0.75" right="0.75" top="1" bottom="1" header="0.5" footer="0.5"/>
  <pageSetup scale="89" fitToHeight="0" orientation="landscape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79998168889431442"/>
    <pageSetUpPr fitToPage="1"/>
  </sheetPr>
  <dimension ref="A1:F33"/>
  <sheetViews>
    <sheetView showGridLines="0" zoomScaleSheetLayoutView="75" workbookViewId="0">
      <selection sqref="A1:F1"/>
    </sheetView>
  </sheetViews>
  <sheetFormatPr defaultRowHeight="12.75" x14ac:dyDescent="0.2"/>
  <cols>
    <col min="1" max="2" width="21" style="1" customWidth="1"/>
    <col min="3" max="3" width="17.85546875" style="1" customWidth="1"/>
    <col min="4" max="6" width="21" style="1" customWidth="1"/>
    <col min="7" max="16384" width="9.140625" style="1"/>
  </cols>
  <sheetData>
    <row r="1" spans="1:6" ht="30.75" customHeight="1" x14ac:dyDescent="0.2">
      <c r="A1" s="63" t="s">
        <v>56</v>
      </c>
      <c r="B1" s="64"/>
      <c r="C1" s="64"/>
      <c r="D1" s="64"/>
      <c r="E1" s="64"/>
      <c r="F1" s="64"/>
    </row>
    <row r="2" spans="1:6" ht="21" thickBot="1" x14ac:dyDescent="0.35">
      <c r="A2" s="10" t="s">
        <v>41</v>
      </c>
      <c r="B2" s="17"/>
      <c r="C2" s="18"/>
      <c r="D2" s="17"/>
      <c r="E2" s="18"/>
      <c r="F2" s="18"/>
    </row>
    <row r="3" spans="1:6" ht="13.5" customHeight="1" thickTop="1" x14ac:dyDescent="0.2">
      <c r="E3" s="2" t="s">
        <v>5</v>
      </c>
      <c r="F3" s="2" t="s">
        <v>6</v>
      </c>
    </row>
    <row r="4" spans="1:6" ht="12.75" customHeight="1" x14ac:dyDescent="0.2">
      <c r="A4" s="23" t="s">
        <v>38</v>
      </c>
      <c r="B4" s="19"/>
      <c r="C4" s="19"/>
      <c r="D4" s="19"/>
      <c r="E4" s="20">
        <f>SUM(E11,E18,E25,E33)</f>
        <v>1936</v>
      </c>
      <c r="F4" s="20">
        <f>SUM(F11,F18,F25,F33)</f>
        <v>1831</v>
      </c>
    </row>
    <row r="5" spans="1:6" x14ac:dyDescent="0.2">
      <c r="A5" s="3"/>
      <c r="B5" s="3"/>
      <c r="C5" s="14"/>
      <c r="D5" s="3"/>
      <c r="E5" s="3"/>
      <c r="F5" s="3"/>
    </row>
    <row r="6" spans="1:6" x14ac:dyDescent="0.2">
      <c r="A6" s="24" t="s">
        <v>37</v>
      </c>
      <c r="B6" s="25"/>
      <c r="C6" s="25"/>
      <c r="D6" s="25"/>
      <c r="E6" s="25"/>
      <c r="F6" s="26"/>
    </row>
    <row r="7" spans="1:6" x14ac:dyDescent="0.2">
      <c r="A7" s="21" t="s">
        <v>60</v>
      </c>
      <c r="B7" s="21" t="s">
        <v>61</v>
      </c>
      <c r="C7" s="5" t="s">
        <v>59</v>
      </c>
      <c r="D7" s="5" t="s">
        <v>64</v>
      </c>
      <c r="E7" s="21" t="s">
        <v>62</v>
      </c>
      <c r="F7" s="21" t="s">
        <v>63</v>
      </c>
    </row>
    <row r="8" spans="1:6" x14ac:dyDescent="0.2">
      <c r="A8" s="15">
        <v>300</v>
      </c>
      <c r="B8" s="15">
        <v>278</v>
      </c>
      <c r="C8" s="15" t="s">
        <v>57</v>
      </c>
      <c r="D8" s="16">
        <v>5</v>
      </c>
      <c r="E8" s="4">
        <f>A8*D8</f>
        <v>1500</v>
      </c>
      <c r="F8" s="4">
        <f>B8*D8</f>
        <v>1390</v>
      </c>
    </row>
    <row r="9" spans="1:6" x14ac:dyDescent="0.2">
      <c r="A9" s="15">
        <v>197</v>
      </c>
      <c r="B9" s="15">
        <v>195</v>
      </c>
      <c r="C9" s="15" t="s">
        <v>43</v>
      </c>
      <c r="D9" s="16">
        <v>2</v>
      </c>
      <c r="E9" s="4">
        <f>A9*D9</f>
        <v>394</v>
      </c>
      <c r="F9" s="4">
        <f>B9*D9</f>
        <v>390</v>
      </c>
    </row>
    <row r="10" spans="1:6" x14ac:dyDescent="0.2">
      <c r="A10" s="15">
        <v>42</v>
      </c>
      <c r="B10" s="15">
        <v>51</v>
      </c>
      <c r="C10" s="15" t="s">
        <v>44</v>
      </c>
      <c r="D10" s="16">
        <v>1</v>
      </c>
      <c r="E10" s="4">
        <f>A10*D10</f>
        <v>42</v>
      </c>
      <c r="F10" s="4">
        <f>B10*D10</f>
        <v>51</v>
      </c>
    </row>
    <row r="11" spans="1:6" x14ac:dyDescent="0.2">
      <c r="A11" s="8" t="s">
        <v>58</v>
      </c>
      <c r="B11" s="8"/>
      <c r="C11" s="8"/>
      <c r="D11" s="7"/>
      <c r="E11" s="9">
        <f>SUBTOTAL(109,Table9[Estimated Income])</f>
        <v>1936</v>
      </c>
      <c r="F11" s="9">
        <f>SUBTOTAL(109,Table9[Actual Income])</f>
        <v>1831</v>
      </c>
    </row>
    <row r="12" spans="1:6" x14ac:dyDescent="0.2">
      <c r="A12" s="3"/>
      <c r="B12" s="3"/>
      <c r="C12" s="3"/>
      <c r="D12" s="3"/>
      <c r="E12" s="3"/>
      <c r="F12" s="3"/>
    </row>
    <row r="13" spans="1:6" x14ac:dyDescent="0.2">
      <c r="A13" s="24" t="s">
        <v>53</v>
      </c>
      <c r="B13" s="25"/>
      <c r="C13" s="25"/>
      <c r="D13" s="25"/>
      <c r="E13" s="25"/>
      <c r="F13" s="26"/>
    </row>
    <row r="14" spans="1:6" x14ac:dyDescent="0.2">
      <c r="A14" s="5" t="s">
        <v>60</v>
      </c>
      <c r="B14" s="5" t="s">
        <v>61</v>
      </c>
      <c r="C14" s="5" t="s">
        <v>59</v>
      </c>
      <c r="D14" s="6" t="s">
        <v>64</v>
      </c>
      <c r="E14" s="6" t="s">
        <v>62</v>
      </c>
      <c r="F14" s="6" t="s">
        <v>63</v>
      </c>
    </row>
    <row r="15" spans="1:6" x14ac:dyDescent="0.2">
      <c r="A15" s="3"/>
      <c r="B15" s="3"/>
      <c r="C15" s="15" t="s">
        <v>45</v>
      </c>
      <c r="D15" s="16"/>
      <c r="E15" s="16">
        <f>A15*D15</f>
        <v>0</v>
      </c>
      <c r="F15" s="16">
        <f>B15*D15</f>
        <v>0</v>
      </c>
    </row>
    <row r="16" spans="1:6" x14ac:dyDescent="0.2">
      <c r="A16" s="3"/>
      <c r="B16" s="3"/>
      <c r="C16" s="15" t="s">
        <v>46</v>
      </c>
      <c r="D16" s="16"/>
      <c r="E16" s="16">
        <f>A16*D16</f>
        <v>0</v>
      </c>
      <c r="F16" s="16">
        <f>B16*D16</f>
        <v>0</v>
      </c>
    </row>
    <row r="17" spans="1:6" x14ac:dyDescent="0.2">
      <c r="A17" s="3"/>
      <c r="B17" s="3"/>
      <c r="C17" s="15" t="s">
        <v>47</v>
      </c>
      <c r="D17" s="16"/>
      <c r="E17" s="16">
        <f>A17*D17</f>
        <v>0</v>
      </c>
      <c r="F17" s="16">
        <f>B17*D17</f>
        <v>0</v>
      </c>
    </row>
    <row r="18" spans="1:6" x14ac:dyDescent="0.2">
      <c r="A18" s="7" t="s">
        <v>58</v>
      </c>
      <c r="B18" s="7"/>
      <c r="C18" s="8"/>
      <c r="D18" s="7"/>
      <c r="E18" s="22">
        <f>SUBTOTAL(109,Table10[Estimated Income])</f>
        <v>0</v>
      </c>
      <c r="F18" s="22">
        <f>SUBTOTAL(109,Table10[Actual Income])</f>
        <v>0</v>
      </c>
    </row>
    <row r="19" spans="1:6" x14ac:dyDescent="0.2">
      <c r="A19" s="3"/>
      <c r="B19" s="3"/>
      <c r="C19" s="3"/>
      <c r="D19" s="3"/>
      <c r="E19" s="3"/>
      <c r="F19" s="3"/>
    </row>
    <row r="20" spans="1:6" x14ac:dyDescent="0.2">
      <c r="A20" s="24" t="s">
        <v>54</v>
      </c>
      <c r="B20" s="25"/>
      <c r="C20" s="25"/>
      <c r="D20" s="25"/>
      <c r="E20" s="25"/>
      <c r="F20" s="26"/>
    </row>
    <row r="21" spans="1:6" x14ac:dyDescent="0.2">
      <c r="A21" s="5" t="s">
        <v>60</v>
      </c>
      <c r="B21" s="5" t="s">
        <v>61</v>
      </c>
      <c r="C21" s="5" t="s">
        <v>59</v>
      </c>
      <c r="D21" s="6" t="s">
        <v>64</v>
      </c>
      <c r="E21" s="6" t="s">
        <v>62</v>
      </c>
      <c r="F21" s="6" t="s">
        <v>63</v>
      </c>
    </row>
    <row r="22" spans="1:6" x14ac:dyDescent="0.2">
      <c r="A22" s="3"/>
      <c r="B22" s="3"/>
      <c r="C22" s="15" t="s">
        <v>48</v>
      </c>
      <c r="D22" s="16"/>
      <c r="E22" s="16">
        <f>A22*D22</f>
        <v>0</v>
      </c>
      <c r="F22" s="16">
        <f>B22*D22</f>
        <v>0</v>
      </c>
    </row>
    <row r="23" spans="1:6" x14ac:dyDescent="0.2">
      <c r="A23" s="3"/>
      <c r="B23" s="3"/>
      <c r="C23" s="15" t="s">
        <v>49</v>
      </c>
      <c r="D23" s="16"/>
      <c r="E23" s="16">
        <f>A23*D23</f>
        <v>0</v>
      </c>
      <c r="F23" s="16">
        <f>B23*D23</f>
        <v>0</v>
      </c>
    </row>
    <row r="24" spans="1:6" x14ac:dyDescent="0.2">
      <c r="A24" s="3"/>
      <c r="B24" s="3"/>
      <c r="C24" s="15" t="s">
        <v>50</v>
      </c>
      <c r="D24" s="16"/>
      <c r="E24" s="16">
        <f>A24*D24</f>
        <v>0</v>
      </c>
      <c r="F24" s="16">
        <f>B24*D24</f>
        <v>0</v>
      </c>
    </row>
    <row r="25" spans="1:6" x14ac:dyDescent="0.2">
      <c r="A25" s="7" t="s">
        <v>58</v>
      </c>
      <c r="B25" s="7"/>
      <c r="C25" s="8"/>
      <c r="D25" s="7"/>
      <c r="E25" s="22">
        <f>SUBTOTAL(109,Table11[Estimated Income])</f>
        <v>0</v>
      </c>
      <c r="F25" s="22">
        <f>SUBTOTAL(109,Table11[Actual Income])</f>
        <v>0</v>
      </c>
    </row>
    <row r="26" spans="1:6" x14ac:dyDescent="0.2">
      <c r="A26" s="3"/>
      <c r="B26" s="3"/>
      <c r="C26" s="14"/>
      <c r="D26" s="3"/>
      <c r="E26" s="3"/>
      <c r="F26" s="3"/>
    </row>
    <row r="27" spans="1:6" x14ac:dyDescent="0.2">
      <c r="A27" s="24" t="s">
        <v>55</v>
      </c>
      <c r="B27" s="25"/>
      <c r="C27" s="25"/>
      <c r="D27" s="25"/>
      <c r="E27" s="25"/>
      <c r="F27" s="26"/>
    </row>
    <row r="28" spans="1:6" x14ac:dyDescent="0.2">
      <c r="A28" s="5" t="s">
        <v>60</v>
      </c>
      <c r="B28" s="5" t="s">
        <v>61</v>
      </c>
      <c r="C28" s="5" t="s">
        <v>59</v>
      </c>
      <c r="D28" s="6" t="s">
        <v>64</v>
      </c>
      <c r="E28" s="6" t="s">
        <v>62</v>
      </c>
      <c r="F28" s="6" t="s">
        <v>63</v>
      </c>
    </row>
    <row r="29" spans="1:6" x14ac:dyDescent="0.2">
      <c r="A29" s="3"/>
      <c r="B29" s="3"/>
      <c r="C29" s="15" t="s">
        <v>51</v>
      </c>
      <c r="D29" s="16"/>
      <c r="E29" s="16">
        <f>A29*D29</f>
        <v>0</v>
      </c>
      <c r="F29" s="16">
        <f>B29*D29</f>
        <v>0</v>
      </c>
    </row>
    <row r="30" spans="1:6" x14ac:dyDescent="0.2">
      <c r="A30" s="3"/>
      <c r="B30" s="3"/>
      <c r="C30" s="15" t="s">
        <v>51</v>
      </c>
      <c r="D30" s="16"/>
      <c r="E30" s="16">
        <f>A30*D30</f>
        <v>0</v>
      </c>
      <c r="F30" s="16">
        <f>B30*D30</f>
        <v>0</v>
      </c>
    </row>
    <row r="31" spans="1:6" x14ac:dyDescent="0.2">
      <c r="A31" s="3"/>
      <c r="B31" s="3"/>
      <c r="C31" s="15" t="s">
        <v>51</v>
      </c>
      <c r="D31" s="16"/>
      <c r="E31" s="16">
        <f>A31*D31</f>
        <v>0</v>
      </c>
      <c r="F31" s="16">
        <f>B31*D31</f>
        <v>0</v>
      </c>
    </row>
    <row r="32" spans="1:6" x14ac:dyDescent="0.2">
      <c r="A32" s="3"/>
      <c r="B32" s="3"/>
      <c r="C32" s="15" t="s">
        <v>51</v>
      </c>
      <c r="D32" s="16"/>
      <c r="E32" s="16">
        <f>A32*D32</f>
        <v>0</v>
      </c>
      <c r="F32" s="16">
        <f>B32*D32</f>
        <v>0</v>
      </c>
    </row>
    <row r="33" spans="1:6" x14ac:dyDescent="0.2">
      <c r="A33" s="7" t="s">
        <v>58</v>
      </c>
      <c r="B33" s="7"/>
      <c r="C33" s="8"/>
      <c r="D33" s="7"/>
      <c r="E33" s="22">
        <f>SUBTOTAL(109,Table12[Estimated Income])</f>
        <v>0</v>
      </c>
      <c r="F33" s="22">
        <f>SUBTOTAL(109,Table12[Actual Income])</f>
        <v>0</v>
      </c>
    </row>
  </sheetData>
  <mergeCells count="1">
    <mergeCell ref="A1:F1"/>
  </mergeCells>
  <phoneticPr fontId="1" type="noConversion"/>
  <printOptions horizontalCentered="1"/>
  <pageMargins left="0.75" right="0.75" top="1" bottom="1" header="0.5" footer="0.5"/>
  <pageSetup fitToHeight="0" orientation="landscape" r:id="rId1"/>
  <headerFooter alignWithMargins="0"/>
  <ignoredErrors>
    <ignoredError sqref="E15:E17 F15:F17 E22:E24 F22:F24 E29:E32 F29:F32" emptyCellReference="1"/>
  </ignoredErrors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  <pageSetUpPr fitToPage="1"/>
  </sheetPr>
  <dimension ref="A1:G9"/>
  <sheetViews>
    <sheetView showGridLines="0" workbookViewId="0">
      <selection sqref="A1:G1"/>
    </sheetView>
  </sheetViews>
  <sheetFormatPr defaultRowHeight="12.75" x14ac:dyDescent="0.2"/>
  <cols>
    <col min="1" max="1" width="25.42578125" style="1" customWidth="1"/>
    <col min="2" max="3" width="21" style="1" customWidth="1"/>
    <col min="4" max="4" width="12.140625" style="1" bestFit="1" customWidth="1"/>
    <col min="5" max="6" width="9.140625" style="1"/>
    <col min="7" max="7" width="39.7109375" style="1" customWidth="1"/>
    <col min="8" max="16384" width="9.140625" style="1"/>
  </cols>
  <sheetData>
    <row r="1" spans="1:7" ht="30.75" customHeight="1" x14ac:dyDescent="0.2">
      <c r="A1" s="63" t="s">
        <v>56</v>
      </c>
      <c r="B1" s="64"/>
      <c r="C1" s="64"/>
      <c r="D1" s="64"/>
      <c r="E1" s="64"/>
      <c r="F1" s="64"/>
      <c r="G1" s="64"/>
    </row>
    <row r="2" spans="1:7" ht="21" customHeight="1" thickBot="1" x14ac:dyDescent="0.25">
      <c r="A2" s="65" t="s">
        <v>42</v>
      </c>
      <c r="B2" s="66"/>
      <c r="C2" s="11"/>
      <c r="D2" s="11"/>
      <c r="E2" s="11"/>
      <c r="F2" s="11"/>
      <c r="G2" s="11"/>
    </row>
    <row r="3" spans="1:7" ht="21" thickTop="1" x14ac:dyDescent="0.3">
      <c r="A3" s="27"/>
    </row>
    <row r="4" spans="1:7" x14ac:dyDescent="0.2">
      <c r="A4" s="3"/>
      <c r="B4" s="3"/>
      <c r="C4" s="14"/>
    </row>
    <row r="5" spans="1:7" ht="18" customHeight="1" x14ac:dyDescent="0.25">
      <c r="A5" s="29"/>
      <c r="B5" s="30" t="s">
        <v>5</v>
      </c>
      <c r="C5" s="30" t="s">
        <v>6</v>
      </c>
    </row>
    <row r="6" spans="1:7" ht="14.25" x14ac:dyDescent="0.2">
      <c r="A6" s="31" t="s">
        <v>38</v>
      </c>
      <c r="B6" s="32">
        <f>Income!E4</f>
        <v>1936</v>
      </c>
      <c r="C6" s="32">
        <f>Income!F4</f>
        <v>1831</v>
      </c>
    </row>
    <row r="7" spans="1:7" ht="14.25" x14ac:dyDescent="0.2">
      <c r="A7" s="31" t="s">
        <v>39</v>
      </c>
      <c r="B7" s="32">
        <f>Expenses!F4</f>
        <v>700</v>
      </c>
      <c r="C7" s="32">
        <f>Expenses!G4</f>
        <v>300</v>
      </c>
    </row>
    <row r="8" spans="1:7" ht="15" x14ac:dyDescent="0.2">
      <c r="A8" s="28"/>
      <c r="B8" s="28"/>
      <c r="C8" s="28"/>
    </row>
    <row r="9" spans="1:7" ht="18" customHeight="1" x14ac:dyDescent="0.25">
      <c r="A9" s="33" t="s">
        <v>40</v>
      </c>
      <c r="B9" s="34">
        <f>B6-B7</f>
        <v>1236</v>
      </c>
      <c r="C9" s="35">
        <f>C6-C7</f>
        <v>1531</v>
      </c>
    </row>
  </sheetData>
  <mergeCells count="2">
    <mergeCell ref="A1:G1"/>
    <mergeCell ref="A2:B2"/>
  </mergeCells>
  <phoneticPr fontId="1" type="noConversion"/>
  <printOptions horizontalCentered="1"/>
  <pageMargins left="0.75" right="0.75" top="1" bottom="1" header="0.5" footer="0.5"/>
  <pageSetup scale="8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3CFF4E0-FDC3-4E05-B930-7228357594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Expenses</vt:lpstr>
      <vt:lpstr>Income</vt:lpstr>
      <vt:lpstr>Profit - Loss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Event budget</dc:title>
  <dc:creator>Blue Berry Labs</dc:creator>
  <cp:lastModifiedBy>Amy Malyon</cp:lastModifiedBy>
  <cp:lastPrinted>2012-03-10T22:27:37Z</cp:lastPrinted>
  <dcterms:created xsi:type="dcterms:W3CDTF">2015-04-17T14:43:03Z</dcterms:created>
  <dcterms:modified xsi:type="dcterms:W3CDTF">2020-07-16T20:36:54Z</dcterms:modified>
  <cp:version/>
</cp:coreProperties>
</file>